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<sst xmlns="http://schemas.openxmlformats.org/spreadsheetml/2006/main" count="109" uniqueCount="60">
  <si>
    <t>Воспитатель</t>
  </si>
  <si>
    <t>Ведение посещаемости</t>
  </si>
  <si>
    <t>Медицинская сестра</t>
  </si>
  <si>
    <t>Кладовщик</t>
  </si>
  <si>
    <t>Составление документов на поступление, перемещение, выбытие продуктов</t>
  </si>
  <si>
    <t>Формирование печатных форм оборотной ведомости, складской накопительной ведомости</t>
  </si>
  <si>
    <t>Составление оборотной ведомости по складу</t>
  </si>
  <si>
    <t>Педагоги</t>
  </si>
  <si>
    <t>Ведение посещаемости доп образования</t>
  </si>
  <si>
    <t>Проведение анализа уровня развития детей</t>
  </si>
  <si>
    <t xml:space="preserve">Формирование отчетных документов по уровню развития детей </t>
  </si>
  <si>
    <t>Бухгалтер</t>
  </si>
  <si>
    <t>Составление корректировки меню-требования</t>
  </si>
  <si>
    <t>Наименование работ</t>
  </si>
  <si>
    <t>Должность</t>
  </si>
  <si>
    <t>Среднее количество часов в месяц</t>
  </si>
  <si>
    <t>Ставка</t>
  </si>
  <si>
    <t>Кол-во часов</t>
  </si>
  <si>
    <t>Итого</t>
  </si>
  <si>
    <t>№</t>
  </si>
  <si>
    <t>Мониторинг уровня развития ребенка</t>
  </si>
  <si>
    <t>Выполняется вручную</t>
  </si>
  <si>
    <t>Стоимость</t>
  </si>
  <si>
    <t>Выполнение в СКДОУ</t>
  </si>
  <si>
    <t>Составление меню (на один корпус)</t>
  </si>
  <si>
    <t>время (час)</t>
  </si>
  <si>
    <t>Составление итогового табеля посещаемости детей</t>
  </si>
  <si>
    <t>Период составления</t>
  </si>
  <si>
    <t>ежедневно</t>
  </si>
  <si>
    <t>раз в месяц</t>
  </si>
  <si>
    <t>раз в квартал</t>
  </si>
  <si>
    <t>Ведение медицинских журналов (до 30 штук)</t>
  </si>
  <si>
    <t>Ведение бракеража готовой продукции</t>
  </si>
  <si>
    <t>Ведение журнала витаминизации блюд</t>
  </si>
  <si>
    <t>Составление бракеражного журнала скоропортящейся продукции</t>
  </si>
  <si>
    <t>Занесение в программу 1С: бухгалтерия постуление продуктов питания</t>
  </si>
  <si>
    <t>Занесение в программу 1С: бухгалтерия списание продуктов питания</t>
  </si>
  <si>
    <t>Занесение данных по закупкам на сайт мониторинга цен</t>
  </si>
  <si>
    <t>Занесение информации по табелям посещаемости детей основного образования</t>
  </si>
  <si>
    <t>Занесение информации по табелям посещаемости детей дополнительного образования</t>
  </si>
  <si>
    <t>Делопроизводитель</t>
  </si>
  <si>
    <t>Ведение списка детей в группе</t>
  </si>
  <si>
    <t>еженедельно</t>
  </si>
  <si>
    <t>ежемесячно</t>
  </si>
  <si>
    <t>Итого трудовых затрат:</t>
  </si>
  <si>
    <t>Формирование договора с родителями</t>
  </si>
  <si>
    <t>Формирование договора с родителями на дополнительное образование</t>
  </si>
  <si>
    <t>Формирование приказа на поступление ребенка</t>
  </si>
  <si>
    <t>Формирование приказа на перемещение ребенка</t>
  </si>
  <si>
    <t>Формирование приказа на выбытие ребенка</t>
  </si>
  <si>
    <t>Ведение журнала заявлений на компенсацию</t>
  </si>
  <si>
    <t>Ведение журнала заявлений на льготы</t>
  </si>
  <si>
    <t>Кол-во сотрудников</t>
  </si>
  <si>
    <t>Экономический эффект</t>
  </si>
  <si>
    <t>на одного сотрудника</t>
  </si>
  <si>
    <t>на всех сотрудников</t>
  </si>
  <si>
    <t>Штатное расписание</t>
  </si>
  <si>
    <t>Итого экономический эффект составит:</t>
  </si>
  <si>
    <t>Экономический эффект от внедрения СКДОУ</t>
  </si>
  <si>
    <t>Расчет экономического эффекта от внедрения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</si>
</sst>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30"/>
      <name val="Calibri"/>
      <family val="2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0070C0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8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29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29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wrapText="1"/>
    </xf>
    <xf numFmtId="0" fontId="37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wrapText="1"/>
    </xf>
    <xf numFmtId="4" fontId="28" fillId="34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4" borderId="10" xfId="0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28" fillId="4" borderId="10" xfId="0" applyNumberFormat="1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8" fillId="0" borderId="12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4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0" fontId="29" fillId="33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3.8515625" style="1" customWidth="1"/>
    <col min="2" max="2" width="3.7109375" style="0" customWidth="1"/>
    <col min="3" max="3" width="51.28125" style="2" customWidth="1"/>
    <col min="4" max="4" width="15.421875" style="3" customWidth="1"/>
    <col min="5" max="5" width="14.7109375" style="0" customWidth="1"/>
    <col min="6" max="6" width="13.8515625" style="30" customWidth="1"/>
    <col min="7" max="7" width="13.28125" style="0" customWidth="1"/>
    <col min="8" max="8" width="13.57421875" style="0" customWidth="1"/>
    <col min="9" max="9" width="15.57421875" style="33" customWidth="1"/>
    <col min="10" max="10" width="14.57421875" style="33" customWidth="1"/>
  </cols>
  <sheetData>
    <row r="1" spans="1:10" ht="28.5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8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21">
      <c r="A3" s="68" t="s">
        <v>56</v>
      </c>
      <c r="B3" s="68"/>
      <c r="C3" s="68"/>
      <c r="D3" s="68"/>
      <c r="E3" s="68"/>
      <c r="F3" s="68"/>
      <c r="G3" s="68"/>
      <c r="H3" s="68"/>
      <c r="I3" s="68"/>
      <c r="J3" s="68"/>
    </row>
    <row r="4" spans="1:13" ht="30">
      <c r="A4" s="16" t="s">
        <v>19</v>
      </c>
      <c r="B4" s="73" t="s">
        <v>14</v>
      </c>
      <c r="C4" s="74"/>
      <c r="D4" s="74"/>
      <c r="E4" s="74"/>
      <c r="F4" s="75"/>
      <c r="G4" s="32" t="s">
        <v>52</v>
      </c>
      <c r="H4" s="20" t="s">
        <v>16</v>
      </c>
      <c r="I4" s="16" t="s">
        <v>17</v>
      </c>
      <c r="J4" s="29" t="s">
        <v>18</v>
      </c>
      <c r="L4" s="33"/>
      <c r="M4" s="33"/>
    </row>
    <row r="5" spans="1:13" ht="15">
      <c r="A5" s="76" t="s">
        <v>15</v>
      </c>
      <c r="B5" s="77"/>
      <c r="C5" s="77"/>
      <c r="D5" s="77"/>
      <c r="E5" s="77"/>
      <c r="F5" s="78"/>
      <c r="G5" s="10"/>
      <c r="H5" s="11"/>
      <c r="I5" s="11">
        <v>167</v>
      </c>
      <c r="J5" s="28"/>
      <c r="L5" s="33"/>
      <c r="M5" s="33"/>
    </row>
    <row r="6" spans="1:13" ht="15">
      <c r="A6" s="10">
        <v>1</v>
      </c>
      <c r="B6" s="76" t="s">
        <v>0</v>
      </c>
      <c r="C6" s="77"/>
      <c r="D6" s="77"/>
      <c r="E6" s="77"/>
      <c r="F6" s="78"/>
      <c r="G6" s="10">
        <v>20</v>
      </c>
      <c r="H6" s="18">
        <f aca="true" t="shared" si="0" ref="H6:H11">J6/$I$5</f>
        <v>89.82035928143712</v>
      </c>
      <c r="I6" s="11"/>
      <c r="J6" s="27">
        <v>15000</v>
      </c>
      <c r="L6" s="33"/>
      <c r="M6" s="33"/>
    </row>
    <row r="7" spans="1:13" ht="15">
      <c r="A7" s="10">
        <v>2</v>
      </c>
      <c r="B7" s="76" t="s">
        <v>2</v>
      </c>
      <c r="C7" s="77"/>
      <c r="D7" s="77"/>
      <c r="E7" s="77"/>
      <c r="F7" s="78"/>
      <c r="G7" s="10">
        <v>1</v>
      </c>
      <c r="H7" s="18">
        <f t="shared" si="0"/>
        <v>119.76047904191617</v>
      </c>
      <c r="I7" s="11"/>
      <c r="J7" s="28">
        <v>20000</v>
      </c>
      <c r="L7" s="33"/>
      <c r="M7" s="33"/>
    </row>
    <row r="8" spans="1:13" ht="15">
      <c r="A8" s="10">
        <v>3</v>
      </c>
      <c r="B8" s="76" t="s">
        <v>3</v>
      </c>
      <c r="C8" s="77"/>
      <c r="D8" s="77"/>
      <c r="E8" s="77"/>
      <c r="F8" s="78"/>
      <c r="G8" s="10">
        <v>1</v>
      </c>
      <c r="H8" s="18">
        <f t="shared" si="0"/>
        <v>71.8562874251497</v>
      </c>
      <c r="I8" s="11"/>
      <c r="J8" s="28">
        <v>12000</v>
      </c>
      <c r="L8" s="33"/>
      <c r="M8" s="33"/>
    </row>
    <row r="9" spans="1:13" ht="15">
      <c r="A9" s="10">
        <v>4</v>
      </c>
      <c r="B9" s="76" t="s">
        <v>7</v>
      </c>
      <c r="C9" s="77"/>
      <c r="D9" s="77"/>
      <c r="E9" s="77"/>
      <c r="F9" s="78"/>
      <c r="G9" s="10">
        <v>5</v>
      </c>
      <c r="H9" s="18">
        <f t="shared" si="0"/>
        <v>77.8443113772455</v>
      </c>
      <c r="I9" s="11"/>
      <c r="J9" s="28">
        <v>13000</v>
      </c>
      <c r="L9" s="33"/>
      <c r="M9" s="33"/>
    </row>
    <row r="10" spans="1:13" ht="15">
      <c r="A10" s="10">
        <v>5</v>
      </c>
      <c r="B10" s="76" t="s">
        <v>11</v>
      </c>
      <c r="C10" s="77"/>
      <c r="D10" s="77"/>
      <c r="E10" s="77"/>
      <c r="F10" s="78"/>
      <c r="G10" s="10">
        <v>1</v>
      </c>
      <c r="H10" s="18">
        <f t="shared" si="0"/>
        <v>149.7005988023952</v>
      </c>
      <c r="I10" s="11"/>
      <c r="J10" s="28">
        <v>25000</v>
      </c>
      <c r="L10" s="33"/>
      <c r="M10" s="33"/>
    </row>
    <row r="11" spans="1:13" ht="15">
      <c r="A11" s="10">
        <v>6</v>
      </c>
      <c r="B11" s="76" t="s">
        <v>40</v>
      </c>
      <c r="C11" s="77"/>
      <c r="D11" s="77"/>
      <c r="E11" s="77"/>
      <c r="F11" s="78"/>
      <c r="G11" s="10">
        <v>1</v>
      </c>
      <c r="H11" s="18">
        <f t="shared" si="0"/>
        <v>89.82035928143712</v>
      </c>
      <c r="I11" s="11"/>
      <c r="J11" s="28">
        <v>15000</v>
      </c>
      <c r="L11" s="33"/>
      <c r="M11" s="33"/>
    </row>
    <row r="12" spans="1:13" ht="15">
      <c r="A12" s="23"/>
      <c r="B12" s="25"/>
      <c r="C12" s="25"/>
      <c r="D12" s="25"/>
      <c r="E12" s="25"/>
      <c r="F12" s="25"/>
      <c r="G12" s="23"/>
      <c r="H12" s="26"/>
      <c r="I12" s="24"/>
      <c r="J12" s="55"/>
      <c r="L12" s="33"/>
      <c r="M12" s="33"/>
    </row>
    <row r="13" spans="1:10" ht="21">
      <c r="A13" s="68" t="s">
        <v>59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s="13" customFormat="1" ht="15">
      <c r="A14" s="62" t="s">
        <v>19</v>
      </c>
      <c r="B14" s="64" t="s">
        <v>13</v>
      </c>
      <c r="C14" s="65"/>
      <c r="D14" s="69" t="s">
        <v>27</v>
      </c>
      <c r="E14" s="61" t="s">
        <v>21</v>
      </c>
      <c r="F14" s="61"/>
      <c r="G14" s="61" t="s">
        <v>23</v>
      </c>
      <c r="H14" s="61"/>
      <c r="I14" s="60" t="s">
        <v>53</v>
      </c>
      <c r="J14" s="60"/>
    </row>
    <row r="15" spans="1:13" ht="30">
      <c r="A15" s="63"/>
      <c r="B15" s="66"/>
      <c r="C15" s="67"/>
      <c r="D15" s="70"/>
      <c r="E15" s="17" t="s">
        <v>25</v>
      </c>
      <c r="F15" s="31" t="s">
        <v>22</v>
      </c>
      <c r="G15" s="17" t="s">
        <v>25</v>
      </c>
      <c r="H15" s="17" t="s">
        <v>22</v>
      </c>
      <c r="I15" s="31" t="s">
        <v>54</v>
      </c>
      <c r="J15" s="31" t="s">
        <v>55</v>
      </c>
      <c r="K15" s="9"/>
      <c r="L15" s="9"/>
      <c r="M15" s="9"/>
    </row>
    <row r="16" spans="1:10" ht="15">
      <c r="A16" s="10">
        <v>1</v>
      </c>
      <c r="B16" s="14" t="s">
        <v>0</v>
      </c>
      <c r="C16" s="5"/>
      <c r="D16" s="11"/>
      <c r="E16" s="38"/>
      <c r="F16" s="39"/>
      <c r="G16" s="47"/>
      <c r="H16" s="47"/>
      <c r="I16" s="28"/>
      <c r="J16" s="28"/>
    </row>
    <row r="17" spans="1:10" ht="15">
      <c r="A17" s="10"/>
      <c r="B17" s="4"/>
      <c r="C17" s="5" t="s">
        <v>1</v>
      </c>
      <c r="D17" s="11" t="s">
        <v>28</v>
      </c>
      <c r="E17" s="38">
        <v>0.1</v>
      </c>
      <c r="F17" s="39">
        <f>E17*$H$6*20</f>
        <v>179.64071856287427</v>
      </c>
      <c r="G17" s="47">
        <v>0</v>
      </c>
      <c r="H17" s="48">
        <f aca="true" t="shared" si="1" ref="F17:H19">G17*$H$6</f>
        <v>0</v>
      </c>
      <c r="I17" s="35"/>
      <c r="J17" s="35"/>
    </row>
    <row r="18" spans="1:10" ht="15">
      <c r="A18" s="10"/>
      <c r="B18" s="4"/>
      <c r="C18" s="5" t="s">
        <v>26</v>
      </c>
      <c r="D18" s="12" t="s">
        <v>29</v>
      </c>
      <c r="E18" s="40">
        <v>5</v>
      </c>
      <c r="F18" s="39">
        <f t="shared" si="1"/>
        <v>449.1017964071856</v>
      </c>
      <c r="G18" s="47">
        <v>1</v>
      </c>
      <c r="H18" s="48">
        <f t="shared" si="1"/>
        <v>89.82035928143712</v>
      </c>
      <c r="I18" s="35"/>
      <c r="J18" s="35"/>
    </row>
    <row r="19" spans="1:10" ht="15">
      <c r="A19" s="10"/>
      <c r="B19" s="4"/>
      <c r="C19" s="5" t="s">
        <v>41</v>
      </c>
      <c r="D19" s="12" t="s">
        <v>28</v>
      </c>
      <c r="E19" s="40">
        <v>0.1</v>
      </c>
      <c r="F19" s="39">
        <f>E19*$H$6*20</f>
        <v>179.64071856287427</v>
      </c>
      <c r="G19" s="47">
        <v>0</v>
      </c>
      <c r="H19" s="48">
        <f t="shared" si="1"/>
        <v>0</v>
      </c>
      <c r="I19" s="35"/>
      <c r="J19" s="35"/>
    </row>
    <row r="20" spans="1:14" ht="15">
      <c r="A20" s="56" t="s">
        <v>44</v>
      </c>
      <c r="B20" s="57"/>
      <c r="C20" s="58"/>
      <c r="D20" s="22"/>
      <c r="E20" s="41"/>
      <c r="F20" s="42">
        <f>SUM(F17:F19)</f>
        <v>808.3832335329341</v>
      </c>
      <c r="G20" s="47"/>
      <c r="H20" s="49">
        <f>SUM(H17:H19)</f>
        <v>89.82035928143712</v>
      </c>
      <c r="I20" s="34">
        <f>F20-H20</f>
        <v>718.562874251497</v>
      </c>
      <c r="J20" s="34">
        <f>I20*$G$6</f>
        <v>14371.257485029939</v>
      </c>
      <c r="K20" s="8"/>
      <c r="L20" s="8"/>
      <c r="M20" s="8"/>
      <c r="N20" s="8"/>
    </row>
    <row r="21" spans="1:10" ht="15">
      <c r="A21" s="10">
        <v>2</v>
      </c>
      <c r="B21" s="14" t="s">
        <v>2</v>
      </c>
      <c r="C21" s="5"/>
      <c r="D21" s="11"/>
      <c r="E21" s="43"/>
      <c r="F21" s="42"/>
      <c r="G21" s="50"/>
      <c r="H21" s="50"/>
      <c r="I21" s="34"/>
      <c r="J21" s="34"/>
    </row>
    <row r="22" spans="1:10" ht="15">
      <c r="A22" s="10"/>
      <c r="B22" s="4"/>
      <c r="C22" s="5" t="s">
        <v>24</v>
      </c>
      <c r="D22" s="12" t="s">
        <v>28</v>
      </c>
      <c r="E22" s="40">
        <v>0.5</v>
      </c>
      <c r="F22" s="39">
        <f>E22*$H$7*20</f>
        <v>1197.6047904191616</v>
      </c>
      <c r="G22" s="47">
        <v>0.1</v>
      </c>
      <c r="H22" s="48">
        <f>G22*$H$7*20</f>
        <v>239.52095808383234</v>
      </c>
      <c r="I22" s="35"/>
      <c r="J22" s="35"/>
    </row>
    <row r="23" spans="1:10" ht="15">
      <c r="A23" s="10"/>
      <c r="B23" s="4"/>
      <c r="C23" s="5" t="s">
        <v>12</v>
      </c>
      <c r="D23" s="12" t="s">
        <v>28</v>
      </c>
      <c r="E23" s="40">
        <v>0.5</v>
      </c>
      <c r="F23" s="39">
        <f>E23*$H$7*20</f>
        <v>1197.6047904191616</v>
      </c>
      <c r="G23" s="47">
        <v>0.2</v>
      </c>
      <c r="H23" s="48">
        <f>G23*$H$7*20</f>
        <v>479.0419161676647</v>
      </c>
      <c r="I23" s="35"/>
      <c r="J23" s="35"/>
    </row>
    <row r="24" spans="1:10" ht="15">
      <c r="A24" s="10"/>
      <c r="B24" s="4"/>
      <c r="C24" s="5" t="s">
        <v>31</v>
      </c>
      <c r="D24" s="12" t="s">
        <v>28</v>
      </c>
      <c r="E24" s="40">
        <v>1</v>
      </c>
      <c r="F24" s="39">
        <f>E24*$H$7*20</f>
        <v>2395.2095808383233</v>
      </c>
      <c r="G24" s="47">
        <v>0.2</v>
      </c>
      <c r="H24" s="48">
        <f>G24*$H$7*20</f>
        <v>479.0419161676647</v>
      </c>
      <c r="I24" s="35"/>
      <c r="J24" s="35"/>
    </row>
    <row r="25" spans="1:10" ht="15">
      <c r="A25" s="10"/>
      <c r="B25" s="4"/>
      <c r="C25" s="5" t="s">
        <v>32</v>
      </c>
      <c r="D25" s="12" t="s">
        <v>28</v>
      </c>
      <c r="E25" s="40">
        <v>0.3</v>
      </c>
      <c r="F25" s="39">
        <f>E25*$H$7*20</f>
        <v>718.5628742514971</v>
      </c>
      <c r="G25" s="51">
        <v>0.1</v>
      </c>
      <c r="H25" s="48">
        <f>G25*$H$7*20</f>
        <v>239.52095808383234</v>
      </c>
      <c r="I25" s="35"/>
      <c r="J25" s="35"/>
    </row>
    <row r="26" spans="1:10" ht="15">
      <c r="A26" s="10"/>
      <c r="B26" s="4"/>
      <c r="C26" s="5" t="s">
        <v>33</v>
      </c>
      <c r="D26" s="12" t="s">
        <v>28</v>
      </c>
      <c r="E26" s="40">
        <v>0.5</v>
      </c>
      <c r="F26" s="39">
        <f>E26*$H$7*20</f>
        <v>1197.6047904191616</v>
      </c>
      <c r="G26" s="51">
        <v>0</v>
      </c>
      <c r="H26" s="48">
        <f>G26*$H$7*20</f>
        <v>0</v>
      </c>
      <c r="I26" s="35"/>
      <c r="J26" s="35"/>
    </row>
    <row r="27" spans="1:14" ht="15">
      <c r="A27" s="56" t="s">
        <v>44</v>
      </c>
      <c r="B27" s="57"/>
      <c r="C27" s="58"/>
      <c r="D27" s="22"/>
      <c r="E27" s="41"/>
      <c r="F27" s="42">
        <f>SUM(F22:F26)</f>
        <v>6706.586826347306</v>
      </c>
      <c r="G27" s="51"/>
      <c r="H27" s="49">
        <f>SUM(H22:H26)</f>
        <v>1437.1257485029942</v>
      </c>
      <c r="I27" s="34">
        <f>F27-H27</f>
        <v>5269.461077844311</v>
      </c>
      <c r="J27" s="34">
        <f>I27*$G$7</f>
        <v>5269.461077844311</v>
      </c>
      <c r="K27" s="9"/>
      <c r="L27" s="9"/>
      <c r="M27" s="9"/>
      <c r="N27" s="9"/>
    </row>
    <row r="28" spans="1:10" ht="15">
      <c r="A28" s="10">
        <v>3</v>
      </c>
      <c r="B28" s="14" t="s">
        <v>3</v>
      </c>
      <c r="C28" s="5"/>
      <c r="D28" s="11"/>
      <c r="E28" s="38"/>
      <c r="F28" s="39"/>
      <c r="G28" s="47"/>
      <c r="H28" s="47"/>
      <c r="I28" s="28"/>
      <c r="J28" s="28"/>
    </row>
    <row r="29" spans="1:10" ht="30">
      <c r="A29" s="10"/>
      <c r="B29" s="4"/>
      <c r="C29" s="15" t="s">
        <v>4</v>
      </c>
      <c r="D29" s="12" t="s">
        <v>28</v>
      </c>
      <c r="E29" s="40">
        <v>1</v>
      </c>
      <c r="F29" s="39">
        <f>E29*$H$8*20</f>
        <v>1437.1257485029942</v>
      </c>
      <c r="G29" s="47">
        <v>0.3</v>
      </c>
      <c r="H29" s="48">
        <f>G29*$H$8*20</f>
        <v>431.1377245508982</v>
      </c>
      <c r="I29" s="35"/>
      <c r="J29" s="35"/>
    </row>
    <row r="30" spans="1:10" ht="30">
      <c r="A30" s="10"/>
      <c r="B30" s="4"/>
      <c r="C30" s="15" t="s">
        <v>5</v>
      </c>
      <c r="D30" s="12" t="s">
        <v>28</v>
      </c>
      <c r="E30" s="40">
        <v>0.5</v>
      </c>
      <c r="F30" s="39">
        <f>E30*$H$8*20</f>
        <v>718.5628742514971</v>
      </c>
      <c r="G30" s="47">
        <v>0</v>
      </c>
      <c r="H30" s="48">
        <f>G30*$H$8*20</f>
        <v>0</v>
      </c>
      <c r="I30" s="35"/>
      <c r="J30" s="35"/>
    </row>
    <row r="31" spans="1:10" ht="15">
      <c r="A31" s="10"/>
      <c r="B31" s="4"/>
      <c r="C31" s="15" t="s">
        <v>6</v>
      </c>
      <c r="D31" s="12" t="s">
        <v>28</v>
      </c>
      <c r="E31" s="40">
        <v>0.3</v>
      </c>
      <c r="F31" s="39">
        <f>E31*$H$8*20</f>
        <v>431.1377245508982</v>
      </c>
      <c r="G31" s="47">
        <v>0</v>
      </c>
      <c r="H31" s="48">
        <f>G31*$H$8*20</f>
        <v>0</v>
      </c>
      <c r="I31" s="35"/>
      <c r="J31" s="35"/>
    </row>
    <row r="32" spans="1:10" ht="30">
      <c r="A32" s="10"/>
      <c r="B32" s="4"/>
      <c r="C32" s="19" t="s">
        <v>34</v>
      </c>
      <c r="D32" s="12" t="s">
        <v>28</v>
      </c>
      <c r="E32" s="40">
        <v>1</v>
      </c>
      <c r="F32" s="39">
        <f>E32*$H$8*20</f>
        <v>1437.1257485029942</v>
      </c>
      <c r="G32" s="47">
        <v>0.1</v>
      </c>
      <c r="H32" s="48">
        <f>G32*$H$8*20</f>
        <v>143.7125748502994</v>
      </c>
      <c r="I32" s="35"/>
      <c r="J32" s="35"/>
    </row>
    <row r="33" spans="1:16" ht="15">
      <c r="A33" s="56" t="s">
        <v>44</v>
      </c>
      <c r="B33" s="57"/>
      <c r="C33" s="58"/>
      <c r="D33" s="22"/>
      <c r="E33" s="41"/>
      <c r="F33" s="42">
        <f>SUM(F29:F32)</f>
        <v>4023.9520958083835</v>
      </c>
      <c r="G33" s="47"/>
      <c r="H33" s="49">
        <f>SUM(H29:H32)</f>
        <v>574.8502994011976</v>
      </c>
      <c r="I33" s="34">
        <f>F33-H33</f>
        <v>3449.101796407186</v>
      </c>
      <c r="J33" s="34">
        <f>I33*$G$8</f>
        <v>3449.101796407186</v>
      </c>
      <c r="K33" s="9"/>
      <c r="L33" s="9"/>
      <c r="M33" s="9"/>
      <c r="N33" s="9"/>
      <c r="O33" s="9"/>
      <c r="P33" s="9"/>
    </row>
    <row r="34" spans="1:10" ht="15">
      <c r="A34" s="10">
        <v>4</v>
      </c>
      <c r="B34" s="14" t="s">
        <v>7</v>
      </c>
      <c r="C34" s="5"/>
      <c r="D34" s="11"/>
      <c r="E34" s="38"/>
      <c r="F34" s="39"/>
      <c r="G34" s="47"/>
      <c r="H34" s="47"/>
      <c r="I34" s="28"/>
      <c r="J34" s="28"/>
    </row>
    <row r="35" spans="1:10" ht="15">
      <c r="A35" s="10"/>
      <c r="B35" s="4"/>
      <c r="C35" s="15" t="s">
        <v>8</v>
      </c>
      <c r="D35" s="12" t="s">
        <v>28</v>
      </c>
      <c r="E35" s="40">
        <v>0.3</v>
      </c>
      <c r="F35" s="39">
        <f>E35*$H$9*20</f>
        <v>467.06586826347296</v>
      </c>
      <c r="G35" s="47">
        <v>0.1</v>
      </c>
      <c r="H35" s="48">
        <f>G35*$H$9*20</f>
        <v>155.688622754491</v>
      </c>
      <c r="I35" s="28"/>
      <c r="J35" s="28"/>
    </row>
    <row r="36" spans="1:10" s="13" customFormat="1" ht="15">
      <c r="A36" s="62" t="s">
        <v>19</v>
      </c>
      <c r="B36" s="64" t="s">
        <v>13</v>
      </c>
      <c r="C36" s="65"/>
      <c r="D36" s="69" t="s">
        <v>27</v>
      </c>
      <c r="E36" s="61" t="s">
        <v>21</v>
      </c>
      <c r="F36" s="61"/>
      <c r="G36" s="61" t="s">
        <v>23</v>
      </c>
      <c r="H36" s="61"/>
      <c r="I36" s="60" t="s">
        <v>53</v>
      </c>
      <c r="J36" s="60"/>
    </row>
    <row r="37" spans="1:13" ht="30">
      <c r="A37" s="63"/>
      <c r="B37" s="66"/>
      <c r="C37" s="67"/>
      <c r="D37" s="70"/>
      <c r="E37" s="17" t="s">
        <v>25</v>
      </c>
      <c r="F37" s="31" t="s">
        <v>22</v>
      </c>
      <c r="G37" s="17" t="s">
        <v>25</v>
      </c>
      <c r="H37" s="17" t="s">
        <v>22</v>
      </c>
      <c r="I37" s="31" t="s">
        <v>54</v>
      </c>
      <c r="J37" s="31" t="s">
        <v>55</v>
      </c>
      <c r="K37" s="9"/>
      <c r="L37" s="9"/>
      <c r="M37" s="9"/>
    </row>
    <row r="38" spans="1:10" ht="15">
      <c r="A38" s="10"/>
      <c r="B38" s="4"/>
      <c r="C38" s="15" t="s">
        <v>20</v>
      </c>
      <c r="D38" s="21" t="s">
        <v>30</v>
      </c>
      <c r="E38" s="40">
        <v>2</v>
      </c>
      <c r="F38" s="39">
        <f>E38*$H$9</f>
        <v>155.688622754491</v>
      </c>
      <c r="G38" s="47">
        <v>0.5</v>
      </c>
      <c r="H38" s="48">
        <f>G38*$H$9</f>
        <v>38.92215568862275</v>
      </c>
      <c r="I38" s="28"/>
      <c r="J38" s="28"/>
    </row>
    <row r="39" spans="1:10" ht="15">
      <c r="A39" s="10"/>
      <c r="B39" s="4"/>
      <c r="C39" s="15" t="s">
        <v>9</v>
      </c>
      <c r="D39" s="21" t="s">
        <v>30</v>
      </c>
      <c r="E39" s="40">
        <v>3</v>
      </c>
      <c r="F39" s="39">
        <f aca="true" t="shared" si="2" ref="F39:H40">E39*$H$9</f>
        <v>233.5329341317365</v>
      </c>
      <c r="G39" s="47">
        <v>0.3</v>
      </c>
      <c r="H39" s="48">
        <f t="shared" si="2"/>
        <v>23.35329341317365</v>
      </c>
      <c r="I39" s="28"/>
      <c r="J39" s="28"/>
    </row>
    <row r="40" spans="1:10" ht="30">
      <c r="A40" s="10"/>
      <c r="B40" s="4"/>
      <c r="C40" s="15" t="s">
        <v>10</v>
      </c>
      <c r="D40" s="21" t="s">
        <v>30</v>
      </c>
      <c r="E40" s="38">
        <v>3</v>
      </c>
      <c r="F40" s="39">
        <f t="shared" si="2"/>
        <v>233.5329341317365</v>
      </c>
      <c r="G40" s="47">
        <v>0.1</v>
      </c>
      <c r="H40" s="48">
        <f t="shared" si="2"/>
        <v>7.7844311377245505</v>
      </c>
      <c r="I40" s="28"/>
      <c r="J40" s="28"/>
    </row>
    <row r="41" spans="1:12" ht="15">
      <c r="A41" s="56" t="s">
        <v>44</v>
      </c>
      <c r="B41" s="57"/>
      <c r="C41" s="58"/>
      <c r="D41" s="22"/>
      <c r="E41" s="41"/>
      <c r="F41" s="42">
        <f>SUM(F35:F40)</f>
        <v>1089.820359281437</v>
      </c>
      <c r="G41" s="47"/>
      <c r="H41" s="49">
        <f>SUM(H35:H40)</f>
        <v>225.74850299401194</v>
      </c>
      <c r="I41" s="34">
        <f>F41-H41</f>
        <v>864.0718562874251</v>
      </c>
      <c r="J41" s="34">
        <f>I41*$G$9</f>
        <v>4320.359281437126</v>
      </c>
      <c r="K41" s="8"/>
      <c r="L41" s="8"/>
    </row>
    <row r="42" spans="1:10" ht="15">
      <c r="A42" s="10">
        <v>5</v>
      </c>
      <c r="B42" s="14" t="s">
        <v>11</v>
      </c>
      <c r="C42" s="5"/>
      <c r="D42" s="11"/>
      <c r="E42" s="43"/>
      <c r="F42" s="42"/>
      <c r="G42" s="50"/>
      <c r="H42" s="50"/>
      <c r="I42" s="34"/>
      <c r="J42" s="34"/>
    </row>
    <row r="43" spans="1:10" ht="30">
      <c r="A43" s="10"/>
      <c r="B43" s="4"/>
      <c r="C43" s="15" t="s">
        <v>35</v>
      </c>
      <c r="D43" s="21" t="s">
        <v>28</v>
      </c>
      <c r="E43" s="38">
        <v>1</v>
      </c>
      <c r="F43" s="39">
        <f>E43*$H$10*20</f>
        <v>2994.011976047904</v>
      </c>
      <c r="G43" s="47">
        <v>0.01</v>
      </c>
      <c r="H43" s="48">
        <f>G43*$H$10*20</f>
        <v>29.940119760479043</v>
      </c>
      <c r="I43" s="28"/>
      <c r="J43" s="28"/>
    </row>
    <row r="44" spans="1:10" ht="30">
      <c r="A44" s="10"/>
      <c r="B44" s="4"/>
      <c r="C44" s="15" t="s">
        <v>36</v>
      </c>
      <c r="D44" s="21" t="s">
        <v>28</v>
      </c>
      <c r="E44" s="38">
        <v>1</v>
      </c>
      <c r="F44" s="39">
        <f>E44*$H$10*20</f>
        <v>2994.011976047904</v>
      </c>
      <c r="G44" s="47">
        <v>0.01</v>
      </c>
      <c r="H44" s="48">
        <f>G44*$H$10*20</f>
        <v>29.940119760479043</v>
      </c>
      <c r="I44" s="28"/>
      <c r="J44" s="28"/>
    </row>
    <row r="45" spans="1:10" ht="30">
      <c r="A45" s="10"/>
      <c r="B45" s="4"/>
      <c r="C45" s="15" t="s">
        <v>37</v>
      </c>
      <c r="D45" s="21" t="s">
        <v>42</v>
      </c>
      <c r="E45" s="38">
        <v>4</v>
      </c>
      <c r="F45" s="39">
        <f>E45*$H$10*4</f>
        <v>2395.2095808383233</v>
      </c>
      <c r="G45" s="47">
        <v>0.02</v>
      </c>
      <c r="H45" s="48">
        <f>G45*$H$10*4</f>
        <v>11.976047904191617</v>
      </c>
      <c r="I45" s="28"/>
      <c r="J45" s="28"/>
    </row>
    <row r="46" spans="1:10" ht="30">
      <c r="A46" s="10"/>
      <c r="B46" s="4"/>
      <c r="C46" s="15" t="s">
        <v>38</v>
      </c>
      <c r="D46" s="21" t="s">
        <v>43</v>
      </c>
      <c r="E46" s="44">
        <v>8</v>
      </c>
      <c r="F46" s="39">
        <f>E46*$H$10</f>
        <v>1197.6047904191616</v>
      </c>
      <c r="G46" s="47">
        <v>0.01</v>
      </c>
      <c r="H46" s="48">
        <f>G46*$H$10</f>
        <v>1.4970059880239521</v>
      </c>
      <c r="I46" s="28"/>
      <c r="J46" s="28"/>
    </row>
    <row r="47" spans="1:10" ht="30">
      <c r="A47" s="10"/>
      <c r="B47" s="4"/>
      <c r="C47" s="15" t="s">
        <v>39</v>
      </c>
      <c r="D47" s="21" t="s">
        <v>43</v>
      </c>
      <c r="E47" s="44">
        <v>8</v>
      </c>
      <c r="F47" s="39">
        <f>E47*$H$10</f>
        <v>1197.6047904191616</v>
      </c>
      <c r="G47" s="47">
        <v>0.01</v>
      </c>
      <c r="H47" s="48">
        <f>G47*$H$10</f>
        <v>1.4970059880239521</v>
      </c>
      <c r="I47" s="28"/>
      <c r="J47" s="28"/>
    </row>
    <row r="48" spans="1:10" ht="15">
      <c r="A48" s="59" t="s">
        <v>44</v>
      </c>
      <c r="B48" s="59"/>
      <c r="C48" s="59"/>
      <c r="D48" s="22"/>
      <c r="E48" s="41"/>
      <c r="F48" s="42">
        <f>SUM(F43:F47)</f>
        <v>10778.443113772455</v>
      </c>
      <c r="G48" s="52"/>
      <c r="H48" s="49">
        <f>SUM(H43:H47)</f>
        <v>74.85029940119762</v>
      </c>
      <c r="I48" s="34">
        <f>F48-H48</f>
        <v>10703.592814371257</v>
      </c>
      <c r="J48" s="34">
        <f>I48*$G$10</f>
        <v>10703.592814371257</v>
      </c>
    </row>
    <row r="49" spans="1:10" ht="15">
      <c r="A49" s="7">
        <v>6</v>
      </c>
      <c r="B49" s="6" t="s">
        <v>40</v>
      </c>
      <c r="C49" s="36"/>
      <c r="D49" s="11"/>
      <c r="E49" s="45"/>
      <c r="F49" s="46"/>
      <c r="G49" s="52"/>
      <c r="H49" s="52"/>
      <c r="I49" s="28"/>
      <c r="J49" s="28"/>
    </row>
    <row r="50" spans="1:10" ht="15">
      <c r="A50" s="10"/>
      <c r="B50" s="4"/>
      <c r="C50" s="15" t="s">
        <v>45</v>
      </c>
      <c r="D50" s="12" t="s">
        <v>28</v>
      </c>
      <c r="E50" s="44">
        <v>0.5</v>
      </c>
      <c r="F50" s="39">
        <f>E50*$H$11*20</f>
        <v>898.2035928143712</v>
      </c>
      <c r="G50" s="53">
        <v>0.2</v>
      </c>
      <c r="H50" s="48">
        <f>G50*$H$11*20</f>
        <v>359.28143712574854</v>
      </c>
      <c r="I50" s="28"/>
      <c r="J50" s="28"/>
    </row>
    <row r="51" spans="1:10" ht="30">
      <c r="A51" s="10"/>
      <c r="B51" s="4"/>
      <c r="C51" s="15" t="s">
        <v>46</v>
      </c>
      <c r="D51" s="12" t="s">
        <v>28</v>
      </c>
      <c r="E51" s="44">
        <v>0.5</v>
      </c>
      <c r="F51" s="39">
        <f aca="true" t="shared" si="3" ref="F51:H56">E51*$H$11*20</f>
        <v>898.2035928143712</v>
      </c>
      <c r="G51" s="53">
        <v>0.2</v>
      </c>
      <c r="H51" s="48">
        <f t="shared" si="3"/>
        <v>359.28143712574854</v>
      </c>
      <c r="I51" s="28"/>
      <c r="J51" s="28"/>
    </row>
    <row r="52" spans="1:10" ht="15">
      <c r="A52" s="10"/>
      <c r="B52" s="4"/>
      <c r="C52" s="15" t="s">
        <v>47</v>
      </c>
      <c r="D52" s="12" t="s">
        <v>28</v>
      </c>
      <c r="E52" s="44">
        <v>0.3</v>
      </c>
      <c r="F52" s="39">
        <f t="shared" si="3"/>
        <v>538.9221556886228</v>
      </c>
      <c r="G52" s="53">
        <v>0.1</v>
      </c>
      <c r="H52" s="48">
        <f t="shared" si="3"/>
        <v>179.64071856287427</v>
      </c>
      <c r="I52" s="28"/>
      <c r="J52" s="28"/>
    </row>
    <row r="53" spans="1:10" ht="15">
      <c r="A53" s="10"/>
      <c r="B53" s="4"/>
      <c r="C53" s="15" t="s">
        <v>48</v>
      </c>
      <c r="D53" s="12" t="s">
        <v>28</v>
      </c>
      <c r="E53" s="44">
        <v>0.3</v>
      </c>
      <c r="F53" s="39">
        <f t="shared" si="3"/>
        <v>538.9221556886228</v>
      </c>
      <c r="G53" s="53">
        <v>0.1</v>
      </c>
      <c r="H53" s="48">
        <f t="shared" si="3"/>
        <v>179.64071856287427</v>
      </c>
      <c r="I53" s="28"/>
      <c r="J53" s="28"/>
    </row>
    <row r="54" spans="1:10" ht="15">
      <c r="A54" s="10"/>
      <c r="B54" s="4"/>
      <c r="C54" s="15" t="s">
        <v>49</v>
      </c>
      <c r="D54" s="12" t="s">
        <v>28</v>
      </c>
      <c r="E54" s="44">
        <v>0.3</v>
      </c>
      <c r="F54" s="39">
        <f t="shared" si="3"/>
        <v>538.9221556886228</v>
      </c>
      <c r="G54" s="53">
        <v>0.1</v>
      </c>
      <c r="H54" s="48">
        <f t="shared" si="3"/>
        <v>179.64071856287427</v>
      </c>
      <c r="I54" s="28"/>
      <c r="J54" s="28"/>
    </row>
    <row r="55" spans="1:10" ht="15">
      <c r="A55" s="10"/>
      <c r="B55" s="4"/>
      <c r="C55" s="15" t="s">
        <v>50</v>
      </c>
      <c r="D55" s="12" t="s">
        <v>28</v>
      </c>
      <c r="E55" s="44">
        <v>0.2</v>
      </c>
      <c r="F55" s="39">
        <f t="shared" si="3"/>
        <v>359.28143712574854</v>
      </c>
      <c r="G55" s="53">
        <v>0.1</v>
      </c>
      <c r="H55" s="48">
        <f t="shared" si="3"/>
        <v>179.64071856287427</v>
      </c>
      <c r="I55" s="28"/>
      <c r="J55" s="28"/>
    </row>
    <row r="56" spans="1:10" ht="15">
      <c r="A56" s="10"/>
      <c r="B56" s="4"/>
      <c r="C56" s="15" t="s">
        <v>51</v>
      </c>
      <c r="D56" s="12" t="s">
        <v>28</v>
      </c>
      <c r="E56" s="44">
        <v>0.2</v>
      </c>
      <c r="F56" s="39">
        <f t="shared" si="3"/>
        <v>359.28143712574854</v>
      </c>
      <c r="G56" s="53">
        <v>0.1</v>
      </c>
      <c r="H56" s="48">
        <f t="shared" si="3"/>
        <v>179.64071856287427</v>
      </c>
      <c r="I56" s="28"/>
      <c r="J56" s="28"/>
    </row>
    <row r="57" spans="1:10" ht="15">
      <c r="A57" s="59" t="s">
        <v>44</v>
      </c>
      <c r="B57" s="59"/>
      <c r="C57" s="59"/>
      <c r="D57" s="22"/>
      <c r="E57" s="41"/>
      <c r="F57" s="42">
        <f>SUM(F50:F56)</f>
        <v>4131.736526946108</v>
      </c>
      <c r="G57" s="52"/>
      <c r="H57" s="49">
        <f>SUM(H50:H56)</f>
        <v>1616.7664670658687</v>
      </c>
      <c r="I57" s="34">
        <f>F57-H57</f>
        <v>2514.970059880239</v>
      </c>
      <c r="J57" s="34">
        <f>I57*$G$11</f>
        <v>2514.970059880239</v>
      </c>
    </row>
    <row r="58" spans="1:10" ht="21">
      <c r="A58" s="71" t="s">
        <v>57</v>
      </c>
      <c r="B58" s="71"/>
      <c r="C58" s="71"/>
      <c r="D58" s="71"/>
      <c r="E58" s="71"/>
      <c r="F58" s="71"/>
      <c r="G58" s="71"/>
      <c r="H58" s="71"/>
      <c r="I58" s="54">
        <f>SUM(I16:I57)</f>
        <v>23519.760479041914</v>
      </c>
      <c r="J58" s="54">
        <f>SUM(J16:J57)</f>
        <v>40628.74251497006</v>
      </c>
    </row>
  </sheetData>
  <sheetProtection/>
  <mergeCells count="30">
    <mergeCell ref="A58:H58"/>
    <mergeCell ref="A1:J1"/>
    <mergeCell ref="B4:F4"/>
    <mergeCell ref="A5:F5"/>
    <mergeCell ref="B6:F6"/>
    <mergeCell ref="B7:F7"/>
    <mergeCell ref="B8:F8"/>
    <mergeCell ref="B9:F9"/>
    <mergeCell ref="B10:F10"/>
    <mergeCell ref="B11:F11"/>
    <mergeCell ref="A3:J3"/>
    <mergeCell ref="A13:J13"/>
    <mergeCell ref="A36:A37"/>
    <mergeCell ref="B36:C37"/>
    <mergeCell ref="D36:D37"/>
    <mergeCell ref="E36:F36"/>
    <mergeCell ref="D14:D15"/>
    <mergeCell ref="A20:C20"/>
    <mergeCell ref="A27:C27"/>
    <mergeCell ref="A33:C33"/>
    <mergeCell ref="A41:C41"/>
    <mergeCell ref="A48:C48"/>
    <mergeCell ref="A57:C57"/>
    <mergeCell ref="I14:J14"/>
    <mergeCell ref="G36:H36"/>
    <mergeCell ref="I36:J36"/>
    <mergeCell ref="E14:F14"/>
    <mergeCell ref="G14:H14"/>
    <mergeCell ref="A14:A15"/>
    <mergeCell ref="B14:C15"/>
  </mergeCells>
  <printOptions/>
  <pageMargins left="0.2362204724409449" right="0.1968503937007874" top="0.31496062992125984" bottom="0.36" header="0.1968503937007874" footer="0.19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2018-09-05T03:41:58Z</dcterms:modified>
  <cp:category/>
  <cp:version/>
  <cp:contentType/>
  <cp:contentStatus/>
</cp:coreProperties>
</file>